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7\2017 Race Scoring\2017 Spring Series\"/>
    </mc:Choice>
  </mc:AlternateContent>
  <bookViews>
    <workbookView xWindow="0" yWindow="0" windowWidth="28800" windowHeight="11448"/>
  </bookViews>
  <sheets>
    <sheet name="Spring" sheetId="2" r:id="rId1"/>
    <sheet name="Sheet1" sheetId="6" state="hidden" r:id="rId2"/>
  </sheets>
  <definedNames>
    <definedName name="_xlnm.Print_Area" localSheetId="1">Sheet1!$A$2:$A$18</definedName>
    <definedName name="_xlnm.Print_Area" localSheetId="0">Spring!$A$8:$S$52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P50" i="2" l="1"/>
  <c r="Q50" i="2"/>
  <c r="O49" i="2" l="1"/>
  <c r="O51" i="2"/>
  <c r="O39" i="2"/>
  <c r="O30" i="2" l="1"/>
  <c r="O25" i="2"/>
  <c r="O29" i="2"/>
  <c r="O31" i="2"/>
  <c r="O32" i="2"/>
  <c r="O16" i="2"/>
  <c r="O17" i="2"/>
  <c r="O15" i="2"/>
  <c r="N15" i="2" l="1"/>
  <c r="P17" i="2"/>
  <c r="Q17" i="2"/>
  <c r="N19" i="2"/>
  <c r="P19" i="2"/>
  <c r="Q19" i="2"/>
  <c r="P25" i="2"/>
  <c r="Q25" i="2"/>
  <c r="P26" i="2"/>
  <c r="Q26" i="2"/>
  <c r="P30" i="2"/>
  <c r="Q30" i="2"/>
  <c r="Q31" i="2"/>
  <c r="P32" i="2"/>
  <c r="Q32" i="2"/>
  <c r="P40" i="2"/>
  <c r="Q40" i="2"/>
  <c r="P42" i="2"/>
  <c r="Q42" i="2"/>
  <c r="P49" i="2"/>
  <c r="Q49" i="2"/>
  <c r="Q41" i="2" l="1"/>
  <c r="Q39" i="2"/>
  <c r="Q15" i="2"/>
</calcChain>
</file>

<file path=xl/comments1.xml><?xml version="1.0" encoding="utf-8"?>
<comments xmlns="http://schemas.openxmlformats.org/spreadsheetml/2006/main">
  <authors>
    <author>Michael Maloney</author>
  </authors>
  <commentList>
    <comment ref="R3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sharedStrings.xml><?xml version="1.0" encoding="utf-8"?>
<sst xmlns="http://schemas.openxmlformats.org/spreadsheetml/2006/main" count="202" uniqueCount="102">
  <si>
    <t/>
  </si>
  <si>
    <t>Columbia 29</t>
  </si>
  <si>
    <t>Conover</t>
  </si>
  <si>
    <t>S-2 27 IB</t>
  </si>
  <si>
    <t>Felicite</t>
  </si>
  <si>
    <t>Johnson</t>
  </si>
  <si>
    <t>Catalina 30</t>
  </si>
  <si>
    <t>S-2 9.2</t>
  </si>
  <si>
    <t>Alarming</t>
  </si>
  <si>
    <t>Oginz</t>
  </si>
  <si>
    <t xml:space="preserve">
Final
Standing</t>
  </si>
  <si>
    <t>Average</t>
  </si>
  <si>
    <t>Throw
Out</t>
  </si>
  <si>
    <t>Total
Points</t>
  </si>
  <si>
    <t># Races</t>
  </si>
  <si>
    <t>Race 7</t>
  </si>
  <si>
    <t>Race 6</t>
  </si>
  <si>
    <t>Race 5</t>
  </si>
  <si>
    <t>Race 2</t>
  </si>
  <si>
    <t>Race 1</t>
  </si>
  <si>
    <t>Sail #</t>
  </si>
  <si>
    <t>Boat</t>
  </si>
  <si>
    <t>Boat Name</t>
  </si>
  <si>
    <t>Skipper</t>
  </si>
  <si>
    <t>Hunter 23</t>
  </si>
  <si>
    <t>Miekina</t>
  </si>
  <si>
    <t>Ericson 23</t>
  </si>
  <si>
    <t>Fever</t>
  </si>
  <si>
    <t>Short</t>
  </si>
  <si>
    <t>Second Wind</t>
  </si>
  <si>
    <t>Schraw</t>
  </si>
  <si>
    <t>Hunter 23.5</t>
  </si>
  <si>
    <t>Perdue</t>
  </si>
  <si>
    <t>Alerion 20</t>
  </si>
  <si>
    <t>Destiny</t>
  </si>
  <si>
    <t>Whitt</t>
  </si>
  <si>
    <t>Harbor 20</t>
  </si>
  <si>
    <t>Stoic</t>
  </si>
  <si>
    <t>Hemler</t>
  </si>
  <si>
    <t>StressLess</t>
  </si>
  <si>
    <t>San Juan 24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</si>
  <si>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</si>
  <si>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</si>
  <si>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</si>
  <si>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</si>
  <si>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</si>
  <si>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</si>
  <si>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</si>
  <si>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</si>
  <si>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</si>
  <si>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</si>
  <si>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</si>
  <si>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</si>
  <si>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</si>
  <si>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J22</t>
  </si>
  <si>
    <t>Catch 22</t>
  </si>
  <si>
    <t>Schiable</t>
  </si>
  <si>
    <t>J/24</t>
  </si>
  <si>
    <t>Blunder Bus</t>
  </si>
  <si>
    <t>Hardy</t>
  </si>
  <si>
    <t>Rascal</t>
  </si>
  <si>
    <t>Phillip</t>
  </si>
  <si>
    <t>Dark Horse</t>
  </si>
  <si>
    <t>Forqurean</t>
  </si>
  <si>
    <t>Bandit</t>
  </si>
  <si>
    <t>Cliborne</t>
  </si>
  <si>
    <t>Blackwater Yacht Racing Association -  Fleet I (ONE)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</si>
  <si>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</si>
  <si>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</si>
  <si>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</si>
  <si>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</si>
  <si>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</si>
  <si>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</si>
  <si>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</si>
  <si>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</si>
  <si>
    <t>Courageous</t>
  </si>
  <si>
    <t>Synergy</t>
  </si>
  <si>
    <t xml:space="preserve">
Average</t>
  </si>
  <si>
    <t>Gobble</t>
  </si>
  <si>
    <t>Always Something</t>
  </si>
  <si>
    <t>Throw Out</t>
  </si>
  <si>
    <t>&lt;---Gray = RC Score (Avg. of 4 best races)</t>
  </si>
  <si>
    <t>&lt;---Green = throw-out score for boats with at least 6 races</t>
  </si>
  <si>
    <t xml:space="preserve">Race 3   </t>
  </si>
  <si>
    <t xml:space="preserve">Race 8   </t>
  </si>
  <si>
    <t xml:space="preserve">Race 3  </t>
  </si>
  <si>
    <t>TunnellMaloney</t>
  </si>
  <si>
    <t>Toone</t>
  </si>
  <si>
    <t>Willawaw</t>
  </si>
  <si>
    <t>2017 Spring Series  Standings</t>
  </si>
  <si>
    <t>Gillespie</t>
  </si>
  <si>
    <t>ie ie bang bang</t>
  </si>
  <si>
    <t>Debra Ann</t>
  </si>
  <si>
    <t>NQ</t>
  </si>
  <si>
    <t>1 RC</t>
  </si>
  <si>
    <t xml:space="preserve">Race 8  </t>
  </si>
  <si>
    <t>2 RC</t>
  </si>
  <si>
    <t>1.75 RC</t>
  </si>
  <si>
    <t>RC</t>
  </si>
  <si>
    <t>3.5 RC</t>
  </si>
  <si>
    <t>Blackwater Yacht Racing Association - Fleet  IV (FOUR)</t>
  </si>
  <si>
    <t xml:space="preserve">Blackwater Yacht Racing Association - Fleet III (THREE)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</si>
</sst>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2" fontId="1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3" fillId="4" borderId="7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3" fillId="5" borderId="7" xfId="0" applyFont="1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0" fontId="0" fillId="5" borderId="10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5" borderId="9" xfId="0" applyFill="1" applyBorder="1"/>
    <xf numFmtId="0" fontId="0" fillId="5" borderId="6" xfId="0" applyFill="1" applyBorder="1"/>
    <xf numFmtId="0" fontId="0" fillId="4" borderId="6" xfId="0" applyFill="1" applyBorder="1"/>
    <xf numFmtId="0" fontId="0" fillId="3" borderId="6" xfId="0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1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0" fillId="7" borderId="15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7"/>
  <sheetViews>
    <sheetView tabSelected="1" topLeftCell="A11" workbookViewId="0">
      <selection activeCell="V47" sqref="V47"/>
    </sheetView>
  </sheetViews>
  <sheetFormatPr defaultRowHeight="14.4" x14ac:dyDescent="0.3"/>
  <cols>
    <col min="1" max="1" width="15.88671875" bestFit="1" customWidth="1"/>
    <col min="2" max="2" width="3" style="27" customWidth="1"/>
    <col min="3" max="3" width="19" style="1" customWidth="1"/>
    <col min="4" max="4" width="2.44140625" style="31" customWidth="1"/>
    <col min="16" max="18" width="0" hidden="1" customWidth="1"/>
  </cols>
  <sheetData>
    <row r="1" spans="1:29" ht="0.9" customHeight="1" x14ac:dyDescent="0.3"/>
    <row r="2" spans="1:29" ht="0.9" customHeight="1" x14ac:dyDescent="0.3"/>
    <row r="3" spans="1:29" ht="0.9" customHeight="1" x14ac:dyDescent="0.3"/>
    <row r="4" spans="1:29" ht="0.9" customHeight="1" x14ac:dyDescent="0.3"/>
    <row r="5" spans="1:29" ht="0.9" customHeight="1" x14ac:dyDescent="0.3"/>
    <row r="6" spans="1:29" ht="0.9" customHeight="1" x14ac:dyDescent="0.3"/>
    <row r="7" spans="1:29" ht="0.9" customHeight="1" x14ac:dyDescent="0.3"/>
    <row r="8" spans="1:29" x14ac:dyDescent="0.3">
      <c r="A8" s="59"/>
      <c r="B8" s="60"/>
      <c r="C8" s="1" t="s">
        <v>82</v>
      </c>
      <c r="D8" s="32"/>
      <c r="E8" s="1"/>
      <c r="F8" s="1"/>
      <c r="G8" s="1"/>
      <c r="H8" s="56"/>
      <c r="I8" s="57"/>
      <c r="J8" s="1" t="s">
        <v>81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9" ht="0.9" customHeight="1" x14ac:dyDescent="0.3">
      <c r="A9" s="58"/>
    </row>
    <row r="10" spans="1:29" ht="0.9" customHeight="1" x14ac:dyDescent="0.3"/>
    <row r="11" spans="1:29" ht="31.8" thickBot="1" x14ac:dyDescent="0.65">
      <c r="A11" s="67" t="s">
        <v>66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6"/>
      <c r="R11" s="2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x14ac:dyDescent="0.35">
      <c r="A12" s="74" t="s">
        <v>89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25"/>
      <c r="R12" s="24"/>
      <c r="S12" s="43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6.2" thickBot="1" x14ac:dyDescent="0.3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23"/>
      <c r="R13" s="23"/>
      <c r="S13" s="44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4.4" thickBot="1" x14ac:dyDescent="0.4">
      <c r="A14" s="15" t="s">
        <v>23</v>
      </c>
      <c r="B14" s="15"/>
      <c r="C14" s="40" t="s">
        <v>22</v>
      </c>
      <c r="D14" s="33" t="s">
        <v>21</v>
      </c>
      <c r="E14" s="14" t="s">
        <v>20</v>
      </c>
      <c r="F14" s="14" t="s">
        <v>19</v>
      </c>
      <c r="G14" s="14" t="s">
        <v>18</v>
      </c>
      <c r="H14" s="13" t="s">
        <v>83</v>
      </c>
      <c r="I14" s="14" t="s">
        <v>17</v>
      </c>
      <c r="J14" s="14" t="s">
        <v>16</v>
      </c>
      <c r="K14" s="14" t="s">
        <v>15</v>
      </c>
      <c r="L14" s="13" t="s">
        <v>95</v>
      </c>
      <c r="M14" s="39" t="s">
        <v>80</v>
      </c>
      <c r="N14" s="14" t="s">
        <v>14</v>
      </c>
      <c r="O14" s="13" t="s">
        <v>13</v>
      </c>
      <c r="P14" s="12" t="s">
        <v>12</v>
      </c>
      <c r="Q14" s="11" t="s">
        <v>11</v>
      </c>
      <c r="R14" s="10" t="s">
        <v>10</v>
      </c>
      <c r="S14" s="13" t="s">
        <v>11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600000000000001" thickTop="1" x14ac:dyDescent="0.35">
      <c r="A15" s="6" t="s">
        <v>65</v>
      </c>
      <c r="B15" s="4">
        <v>1</v>
      </c>
      <c r="C15" s="41" t="s">
        <v>64</v>
      </c>
      <c r="D15" s="34">
        <v>1</v>
      </c>
      <c r="E15" s="4">
        <v>2792</v>
      </c>
      <c r="F15" s="4" t="s">
        <v>52</v>
      </c>
      <c r="G15" s="4" t="s">
        <v>52</v>
      </c>
      <c r="H15" s="4">
        <v>2</v>
      </c>
      <c r="I15" s="4" t="s">
        <v>52</v>
      </c>
      <c r="J15" s="4" t="s">
        <v>52</v>
      </c>
      <c r="K15" s="4">
        <v>1</v>
      </c>
      <c r="L15" s="4">
        <v>2</v>
      </c>
      <c r="M15" s="4"/>
      <c r="N15" s="5">
        <f>COUNT(F15:L15)</f>
        <v>3</v>
      </c>
      <c r="O15" s="16">
        <f>SUM(F15:M15)</f>
        <v>5</v>
      </c>
      <c r="P15" s="5"/>
      <c r="Q15" s="9">
        <f>O15/N15</f>
        <v>1.6666666666666667</v>
      </c>
      <c r="R15" s="7">
        <v>1</v>
      </c>
      <c r="S15" s="16" t="s">
        <v>93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x14ac:dyDescent="0.35">
      <c r="A16" s="6" t="s">
        <v>63</v>
      </c>
      <c r="B16" s="4">
        <v>3</v>
      </c>
      <c r="C16" s="41" t="s">
        <v>62</v>
      </c>
      <c r="D16" s="34" t="s">
        <v>57</v>
      </c>
      <c r="E16" s="4">
        <v>1024</v>
      </c>
      <c r="F16" s="4" t="s">
        <v>52</v>
      </c>
      <c r="G16" s="4" t="s">
        <v>52</v>
      </c>
      <c r="H16" s="4" t="s">
        <v>52</v>
      </c>
      <c r="I16" s="4" t="s">
        <v>52</v>
      </c>
      <c r="J16" s="4" t="s">
        <v>52</v>
      </c>
      <c r="K16" s="62" t="s">
        <v>52</v>
      </c>
      <c r="L16" s="4" t="s">
        <v>52</v>
      </c>
      <c r="M16" s="37" t="s">
        <v>52</v>
      </c>
      <c r="N16" s="5" t="s">
        <v>52</v>
      </c>
      <c r="O16" s="16">
        <f t="shared" ref="O16:O17" si="0">SUM(F16:M16)</f>
        <v>0</v>
      </c>
      <c r="P16" s="5"/>
      <c r="Q16" s="3"/>
      <c r="R16" s="7"/>
      <c r="S16" s="16" t="s">
        <v>93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x14ac:dyDescent="0.35">
      <c r="A17" s="6" t="s">
        <v>61</v>
      </c>
      <c r="B17" s="4">
        <v>2</v>
      </c>
      <c r="C17" s="41" t="s">
        <v>60</v>
      </c>
      <c r="D17" s="34">
        <v>2</v>
      </c>
      <c r="E17" s="4">
        <v>3511</v>
      </c>
      <c r="F17" s="55" t="s">
        <v>94</v>
      </c>
      <c r="G17" s="55" t="s">
        <v>94</v>
      </c>
      <c r="H17" s="4">
        <v>1</v>
      </c>
      <c r="I17" s="62">
        <v>1</v>
      </c>
      <c r="J17" s="4">
        <v>1</v>
      </c>
      <c r="K17" s="66">
        <v>3</v>
      </c>
      <c r="L17" s="4">
        <v>1</v>
      </c>
      <c r="M17" s="37">
        <v>-3</v>
      </c>
      <c r="N17" s="5">
        <v>6</v>
      </c>
      <c r="O17" s="16">
        <f t="shared" si="0"/>
        <v>4</v>
      </c>
      <c r="P17" s="5">
        <f>MAX(F17:L17)</f>
        <v>3</v>
      </c>
      <c r="Q17" s="3">
        <f>10/6</f>
        <v>1.6666666666666667</v>
      </c>
      <c r="R17" s="7">
        <v>2</v>
      </c>
      <c r="S17" s="16">
        <v>1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hidden="1" x14ac:dyDescent="0.35">
      <c r="A18" s="6" t="s">
        <v>59</v>
      </c>
      <c r="B18" s="4"/>
      <c r="C18" s="41" t="s">
        <v>58</v>
      </c>
      <c r="D18" s="34" t="s">
        <v>57</v>
      </c>
      <c r="E18" s="4"/>
      <c r="F18" s="4" t="s">
        <v>0</v>
      </c>
      <c r="G18" s="4" t="s">
        <v>0</v>
      </c>
      <c r="H18" s="4"/>
      <c r="I18" s="4" t="s">
        <v>0</v>
      </c>
      <c r="J18" s="4"/>
      <c r="K18" s="4"/>
      <c r="L18" s="4" t="s">
        <v>0</v>
      </c>
      <c r="M18" s="4"/>
      <c r="N18" s="5"/>
      <c r="O18" s="16"/>
      <c r="P18" s="5"/>
      <c r="Q18" s="3"/>
      <c r="R18" s="7"/>
      <c r="S18" s="16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x14ac:dyDescent="0.35">
      <c r="A19" s="6" t="s">
        <v>56</v>
      </c>
      <c r="B19" s="4">
        <v>5</v>
      </c>
      <c r="C19" s="42" t="s">
        <v>55</v>
      </c>
      <c r="D19" s="34" t="s">
        <v>54</v>
      </c>
      <c r="E19" s="4">
        <v>826</v>
      </c>
      <c r="F19" s="4">
        <v>1</v>
      </c>
      <c r="G19" s="4">
        <v>1</v>
      </c>
      <c r="H19" s="61" t="s">
        <v>96</v>
      </c>
      <c r="I19" s="37">
        <v>2</v>
      </c>
      <c r="J19" s="4">
        <v>2</v>
      </c>
      <c r="K19" s="4">
        <v>2</v>
      </c>
      <c r="L19" s="66">
        <v>3</v>
      </c>
      <c r="M19" s="4">
        <v>-3</v>
      </c>
      <c r="N19" s="5">
        <f>COUNT(F19:L19)</f>
        <v>6</v>
      </c>
      <c r="O19" s="16">
        <v>10</v>
      </c>
      <c r="P19" s="5">
        <f>MAX(F19:L19)</f>
        <v>3</v>
      </c>
      <c r="Q19" s="3">
        <f>20.25/6</f>
        <v>3.375</v>
      </c>
      <c r="R19" s="7">
        <v>4</v>
      </c>
      <c r="S19" s="16">
        <v>1.67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hidden="1" x14ac:dyDescent="0.35">
      <c r="A20" s="6" t="s">
        <v>53</v>
      </c>
      <c r="B20" s="4"/>
      <c r="C20" s="42" t="s">
        <v>52</v>
      </c>
      <c r="D20" s="34" t="s">
        <v>51</v>
      </c>
      <c r="E20" s="4">
        <v>119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/>
      <c r="N20" s="8"/>
      <c r="O20" s="16"/>
      <c r="P20" s="4" t="s">
        <v>0</v>
      </c>
      <c r="Q20" s="3" t="s">
        <v>0</v>
      </c>
      <c r="R20" s="2" t="s">
        <v>0</v>
      </c>
      <c r="S20" s="16" t="s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1.8" thickBot="1" x14ac:dyDescent="0.65">
      <c r="A21" s="67" t="s">
        <v>50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x14ac:dyDescent="0.35">
      <c r="A22" s="78" t="s">
        <v>89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22"/>
      <c r="R22" s="22"/>
      <c r="S22" s="2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6.2" thickBot="1" x14ac:dyDescent="0.3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20"/>
      <c r="R23" s="20"/>
      <c r="S23" s="45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4.4" thickBot="1" x14ac:dyDescent="0.4">
      <c r="A24" s="15" t="s">
        <v>23</v>
      </c>
      <c r="B24" s="15"/>
      <c r="C24" s="40" t="s">
        <v>22</v>
      </c>
      <c r="D24" s="33" t="s">
        <v>21</v>
      </c>
      <c r="E24" s="14" t="s">
        <v>20</v>
      </c>
      <c r="F24" s="14" t="s">
        <v>19</v>
      </c>
      <c r="G24" s="14" t="s">
        <v>18</v>
      </c>
      <c r="H24" s="13" t="s">
        <v>85</v>
      </c>
      <c r="I24" s="14" t="s">
        <v>17</v>
      </c>
      <c r="J24" s="14" t="s">
        <v>16</v>
      </c>
      <c r="K24" s="14" t="s">
        <v>15</v>
      </c>
      <c r="L24" s="13" t="s">
        <v>84</v>
      </c>
      <c r="M24" s="39" t="s">
        <v>80</v>
      </c>
      <c r="N24" s="14" t="s">
        <v>14</v>
      </c>
      <c r="O24" s="13" t="s">
        <v>13</v>
      </c>
      <c r="P24" s="12" t="s">
        <v>12</v>
      </c>
      <c r="Q24" s="11" t="s">
        <v>11</v>
      </c>
      <c r="R24" s="10" t="s">
        <v>10</v>
      </c>
      <c r="S24" s="13" t="s">
        <v>11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.600000000000001" thickTop="1" x14ac:dyDescent="0.35">
      <c r="A25" s="6" t="s">
        <v>49</v>
      </c>
      <c r="B25" s="4">
        <v>1</v>
      </c>
      <c r="C25" s="41" t="s">
        <v>48</v>
      </c>
      <c r="D25" s="35" t="s">
        <v>47</v>
      </c>
      <c r="E25" s="4">
        <v>75</v>
      </c>
      <c r="F25" s="4" t="s">
        <v>52</v>
      </c>
      <c r="G25" s="37" t="s">
        <v>52</v>
      </c>
      <c r="H25" s="37">
        <v>5</v>
      </c>
      <c r="I25" s="37">
        <v>2</v>
      </c>
      <c r="J25" s="37">
        <v>1</v>
      </c>
      <c r="K25" s="37">
        <v>1</v>
      </c>
      <c r="L25" s="37">
        <v>1</v>
      </c>
      <c r="M25" s="37" t="s">
        <v>52</v>
      </c>
      <c r="N25" s="5">
        <v>5</v>
      </c>
      <c r="O25" s="16">
        <f>SUM(F25:M25)</f>
        <v>10</v>
      </c>
      <c r="P25" s="5">
        <f>MAX(F25:L25)</f>
        <v>5</v>
      </c>
      <c r="Q25" s="9">
        <f>14/6</f>
        <v>2.3333333333333335</v>
      </c>
      <c r="R25" s="7">
        <v>2</v>
      </c>
      <c r="S25" s="16">
        <v>2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 hidden="1" x14ac:dyDescent="0.35">
      <c r="A26" s="6" t="s">
        <v>46</v>
      </c>
      <c r="B26" s="4"/>
      <c r="C26" s="41" t="s">
        <v>45</v>
      </c>
      <c r="D26" s="35" t="s">
        <v>44</v>
      </c>
      <c r="E26" s="4">
        <v>1183</v>
      </c>
      <c r="F26" s="4"/>
      <c r="G26" s="37"/>
      <c r="H26" s="37"/>
      <c r="I26" s="37"/>
      <c r="J26" s="37"/>
      <c r="K26" s="37"/>
      <c r="L26" s="37"/>
      <c r="M26" s="37"/>
      <c r="N26" s="5"/>
      <c r="O26" s="16"/>
      <c r="P26" s="5">
        <f>MAX(F26:L26)</f>
        <v>0</v>
      </c>
      <c r="Q26" s="3">
        <f>30/6</f>
        <v>5</v>
      </c>
      <c r="R26" s="7">
        <v>6</v>
      </c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x14ac:dyDescent="0.35">
      <c r="A27" s="6" t="s">
        <v>43</v>
      </c>
      <c r="B27" s="4"/>
      <c r="C27" s="41" t="s">
        <v>42</v>
      </c>
      <c r="D27" s="35" t="s">
        <v>41</v>
      </c>
      <c r="E27" s="4">
        <v>14755</v>
      </c>
      <c r="F27" s="4" t="s">
        <v>0</v>
      </c>
      <c r="G27" s="37" t="s">
        <v>0</v>
      </c>
      <c r="H27" s="37" t="s">
        <v>52</v>
      </c>
      <c r="I27" s="61" t="s">
        <v>98</v>
      </c>
      <c r="J27" s="61" t="s">
        <v>98</v>
      </c>
      <c r="K27" s="37"/>
      <c r="L27" s="37"/>
      <c r="M27" s="37"/>
      <c r="N27" s="5"/>
      <c r="O27" s="16"/>
      <c r="P27" s="5"/>
      <c r="Q27" s="3"/>
      <c r="R27" s="7"/>
      <c r="S27" s="16" t="s">
        <v>93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" x14ac:dyDescent="0.35">
      <c r="A28" s="6" t="s">
        <v>25</v>
      </c>
      <c r="B28" s="4">
        <v>4</v>
      </c>
      <c r="C28" s="41" t="s">
        <v>76</v>
      </c>
      <c r="D28" s="35" t="s">
        <v>40</v>
      </c>
      <c r="E28" s="4">
        <v>215</v>
      </c>
      <c r="F28" s="4">
        <v>4</v>
      </c>
      <c r="G28" s="37">
        <v>3</v>
      </c>
      <c r="H28" s="37">
        <v>3</v>
      </c>
      <c r="I28" s="64">
        <v>5</v>
      </c>
      <c r="J28" s="37">
        <v>4</v>
      </c>
      <c r="K28" s="61" t="s">
        <v>99</v>
      </c>
      <c r="L28" s="61" t="s">
        <v>99</v>
      </c>
      <c r="M28" s="37">
        <v>-5</v>
      </c>
      <c r="N28" s="5">
        <v>6</v>
      </c>
      <c r="O28" s="16">
        <v>21</v>
      </c>
      <c r="P28" s="5"/>
      <c r="Q28" s="3"/>
      <c r="R28" s="7"/>
      <c r="S28" s="16">
        <v>3.5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x14ac:dyDescent="0.35">
      <c r="A29" s="6" t="s">
        <v>87</v>
      </c>
      <c r="B29" s="4"/>
      <c r="C29" s="41" t="s">
        <v>39</v>
      </c>
      <c r="D29" s="35" t="s">
        <v>36</v>
      </c>
      <c r="E29" s="4">
        <v>212</v>
      </c>
      <c r="F29" s="4">
        <v>1</v>
      </c>
      <c r="G29" s="37">
        <v>1</v>
      </c>
      <c r="H29" s="37">
        <v>2</v>
      </c>
      <c r="I29" s="37">
        <v>1</v>
      </c>
      <c r="J29" s="37">
        <v>3</v>
      </c>
      <c r="K29" s="64">
        <v>4</v>
      </c>
      <c r="L29" s="37">
        <v>2</v>
      </c>
      <c r="M29" s="37">
        <v>-4</v>
      </c>
      <c r="N29" s="5">
        <v>6</v>
      </c>
      <c r="O29" s="16">
        <f>SUM(F29:M29)</f>
        <v>10</v>
      </c>
      <c r="P29" s="5"/>
      <c r="Q29" s="3"/>
      <c r="R29" s="7"/>
      <c r="S29" s="16">
        <v>1.67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x14ac:dyDescent="0.35">
      <c r="A30" s="6" t="s">
        <v>38</v>
      </c>
      <c r="B30" s="4">
        <v>2</v>
      </c>
      <c r="C30" s="41" t="s">
        <v>37</v>
      </c>
      <c r="D30" s="35" t="s">
        <v>36</v>
      </c>
      <c r="E30" s="4">
        <v>330</v>
      </c>
      <c r="F30" s="4">
        <v>3</v>
      </c>
      <c r="G30" s="37">
        <v>2</v>
      </c>
      <c r="H30" s="37">
        <v>1</v>
      </c>
      <c r="I30" s="37" t="s">
        <v>52</v>
      </c>
      <c r="J30" s="37"/>
      <c r="K30" s="37">
        <v>2</v>
      </c>
      <c r="L30" s="37">
        <v>4</v>
      </c>
      <c r="M30" s="63" t="s">
        <v>52</v>
      </c>
      <c r="N30" s="5">
        <v>5</v>
      </c>
      <c r="O30" s="16">
        <f>SUM(F30:M30)</f>
        <v>12</v>
      </c>
      <c r="P30" s="5">
        <f>MAX(F30:L30)</f>
        <v>4</v>
      </c>
      <c r="Q30" s="3">
        <f>18/6</f>
        <v>3</v>
      </c>
      <c r="R30" s="7">
        <v>4</v>
      </c>
      <c r="S30" s="16">
        <v>2.4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 x14ac:dyDescent="0.35">
      <c r="A31" s="6" t="s">
        <v>35</v>
      </c>
      <c r="B31" s="4"/>
      <c r="C31" s="41" t="s">
        <v>34</v>
      </c>
      <c r="D31" s="35" t="s">
        <v>33</v>
      </c>
      <c r="E31" s="4">
        <v>6</v>
      </c>
      <c r="F31" s="4">
        <v>2</v>
      </c>
      <c r="G31" s="37">
        <v>4</v>
      </c>
      <c r="H31" s="37">
        <v>4</v>
      </c>
      <c r="I31" s="37" t="s">
        <v>52</v>
      </c>
      <c r="J31" s="37" t="s">
        <v>52</v>
      </c>
      <c r="K31" s="37"/>
      <c r="L31" s="37"/>
      <c r="M31" s="37"/>
      <c r="N31" s="5">
        <v>3</v>
      </c>
      <c r="O31" s="16">
        <f t="shared" ref="O31:O33" si="1">SUM(F31:M31)</f>
        <v>10</v>
      </c>
      <c r="P31" s="5"/>
      <c r="Q31" s="3">
        <f>20/5</f>
        <v>4</v>
      </c>
      <c r="R31" s="7">
        <v>5</v>
      </c>
      <c r="S31" s="16" t="s">
        <v>93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" x14ac:dyDescent="0.35">
      <c r="A32" s="6" t="s">
        <v>86</v>
      </c>
      <c r="B32" s="4">
        <v>3</v>
      </c>
      <c r="C32" s="41" t="s">
        <v>75</v>
      </c>
      <c r="D32" s="35" t="s">
        <v>36</v>
      </c>
      <c r="E32" s="4">
        <v>278</v>
      </c>
      <c r="F32" s="4">
        <v>5</v>
      </c>
      <c r="G32" s="37">
        <v>5</v>
      </c>
      <c r="H32" s="64">
        <v>6</v>
      </c>
      <c r="I32" s="37">
        <v>3</v>
      </c>
      <c r="J32" s="37">
        <v>2</v>
      </c>
      <c r="K32" s="37">
        <v>3</v>
      </c>
      <c r="L32" s="37">
        <v>3</v>
      </c>
      <c r="M32" s="37">
        <v>-6</v>
      </c>
      <c r="N32" s="5">
        <v>6</v>
      </c>
      <c r="O32" s="16">
        <f t="shared" si="1"/>
        <v>21</v>
      </c>
      <c r="P32" s="5">
        <f>MAX(F32:L32)</f>
        <v>6</v>
      </c>
      <c r="Q32" s="3">
        <f>15/6</f>
        <v>2.5</v>
      </c>
      <c r="R32" s="7">
        <v>3</v>
      </c>
      <c r="S32" s="16">
        <v>3.5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1" customHeight="1" x14ac:dyDescent="0.35">
      <c r="A33" s="6" t="s">
        <v>46</v>
      </c>
      <c r="B33" s="4"/>
      <c r="C33" s="41" t="s">
        <v>45</v>
      </c>
      <c r="D33" s="35"/>
      <c r="E33" s="4">
        <v>1183</v>
      </c>
      <c r="F33" s="4">
        <v>6</v>
      </c>
      <c r="G33" s="37">
        <v>6</v>
      </c>
      <c r="H33" s="64">
        <v>7</v>
      </c>
      <c r="I33" s="37">
        <v>4</v>
      </c>
      <c r="J33" s="37">
        <v>5</v>
      </c>
      <c r="K33" s="37">
        <v>5</v>
      </c>
      <c r="L33" s="37">
        <v>5</v>
      </c>
      <c r="M33" s="37">
        <v>-7</v>
      </c>
      <c r="N33" s="5">
        <v>6</v>
      </c>
      <c r="O33" s="16">
        <f t="shared" si="1"/>
        <v>31</v>
      </c>
      <c r="P33" s="5"/>
      <c r="Q33" s="16"/>
      <c r="R33" s="7"/>
      <c r="S33" s="16">
        <v>5.17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8" x14ac:dyDescent="0.35">
      <c r="A34" s="47"/>
      <c r="B34" s="48"/>
      <c r="C34" s="49"/>
      <c r="D34" s="50"/>
      <c r="E34" s="48"/>
      <c r="F34" s="48"/>
      <c r="G34" s="51"/>
      <c r="H34" s="51"/>
      <c r="I34" s="51"/>
      <c r="J34" s="51"/>
      <c r="K34" s="51"/>
      <c r="L34" s="51"/>
      <c r="M34" s="51"/>
      <c r="N34" s="52"/>
      <c r="O34" s="53"/>
      <c r="P34" s="52"/>
      <c r="Q34" s="53"/>
      <c r="R34" s="54"/>
      <c r="S34" s="53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1.8" thickBot="1" x14ac:dyDescent="0.65">
      <c r="A35" s="67" t="s">
        <v>101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" x14ac:dyDescent="0.35">
      <c r="A36" s="68" t="s">
        <v>89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9"/>
      <c r="R36" s="19"/>
      <c r="S36" s="18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6.2" thickBot="1" x14ac:dyDescent="0.3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"/>
      <c r="R37" s="17"/>
      <c r="S37" s="46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44.4" thickBot="1" x14ac:dyDescent="0.4">
      <c r="A38" s="15" t="s">
        <v>23</v>
      </c>
      <c r="B38" s="15"/>
      <c r="C38" s="40" t="s">
        <v>22</v>
      </c>
      <c r="D38" s="33" t="s">
        <v>21</v>
      </c>
      <c r="E38" s="14" t="s">
        <v>20</v>
      </c>
      <c r="F38" s="14" t="s">
        <v>19</v>
      </c>
      <c r="G38" s="14" t="s">
        <v>18</v>
      </c>
      <c r="H38" s="13" t="s">
        <v>85</v>
      </c>
      <c r="I38" s="14" t="s">
        <v>17</v>
      </c>
      <c r="J38" s="14" t="s">
        <v>16</v>
      </c>
      <c r="K38" s="14" t="s">
        <v>15</v>
      </c>
      <c r="L38" s="13" t="s">
        <v>84</v>
      </c>
      <c r="M38" s="39" t="s">
        <v>80</v>
      </c>
      <c r="N38" s="14" t="s">
        <v>14</v>
      </c>
      <c r="O38" s="38" t="s">
        <v>13</v>
      </c>
      <c r="P38" s="12" t="s">
        <v>12</v>
      </c>
      <c r="Q38" s="11" t="s">
        <v>11</v>
      </c>
      <c r="R38" s="10" t="s">
        <v>10</v>
      </c>
      <c r="S38" s="13" t="s">
        <v>77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.600000000000001" thickTop="1" x14ac:dyDescent="0.35">
      <c r="A39" s="6" t="s">
        <v>32</v>
      </c>
      <c r="B39" s="4">
        <v>4</v>
      </c>
      <c r="C39" s="41" t="s">
        <v>92</v>
      </c>
      <c r="D39" s="36" t="s">
        <v>31</v>
      </c>
      <c r="E39" s="4"/>
      <c r="F39" s="4">
        <v>3</v>
      </c>
      <c r="G39" s="37">
        <v>3</v>
      </c>
      <c r="H39" s="37">
        <v>2</v>
      </c>
      <c r="I39" s="37">
        <v>3</v>
      </c>
      <c r="J39" s="64">
        <v>3</v>
      </c>
      <c r="K39" s="37">
        <v>1</v>
      </c>
      <c r="L39" s="37">
        <v>1</v>
      </c>
      <c r="M39" s="37">
        <v>-3</v>
      </c>
      <c r="N39" s="5">
        <v>6</v>
      </c>
      <c r="O39" s="16">
        <f>SUM(F39:M39)</f>
        <v>13</v>
      </c>
      <c r="P39" s="5"/>
      <c r="Q39" s="9">
        <f>O39/N39</f>
        <v>2.1666666666666665</v>
      </c>
      <c r="R39" s="7">
        <v>3</v>
      </c>
      <c r="S39" s="16">
        <v>2.17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x14ac:dyDescent="0.35">
      <c r="A40" s="6" t="s">
        <v>30</v>
      </c>
      <c r="B40" s="4">
        <v>1</v>
      </c>
      <c r="C40" s="41" t="s">
        <v>29</v>
      </c>
      <c r="D40" s="36" t="s">
        <v>26</v>
      </c>
      <c r="E40" s="4">
        <v>470</v>
      </c>
      <c r="F40" s="4">
        <v>2</v>
      </c>
      <c r="G40" s="37">
        <v>2</v>
      </c>
      <c r="H40" s="37">
        <v>1</v>
      </c>
      <c r="I40" s="37">
        <v>2</v>
      </c>
      <c r="J40" s="66">
        <v>2</v>
      </c>
      <c r="K40" s="65" t="s">
        <v>97</v>
      </c>
      <c r="L40" s="61" t="s">
        <v>97</v>
      </c>
      <c r="M40" s="37">
        <v>-2</v>
      </c>
      <c r="N40" s="5">
        <v>6</v>
      </c>
      <c r="O40" s="16">
        <v>10.5</v>
      </c>
      <c r="P40" s="5">
        <f>MAX(F40:L40)</f>
        <v>2</v>
      </c>
      <c r="Q40" s="3">
        <f>10.5/6</f>
        <v>1.75</v>
      </c>
      <c r="R40" s="7">
        <v>2</v>
      </c>
      <c r="S40" s="16">
        <v>1.75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8" x14ac:dyDescent="0.35">
      <c r="A41" s="6" t="s">
        <v>28</v>
      </c>
      <c r="B41" s="4"/>
      <c r="C41" s="41" t="s">
        <v>27</v>
      </c>
      <c r="D41" s="36" t="s">
        <v>26</v>
      </c>
      <c r="E41" s="4">
        <v>23</v>
      </c>
      <c r="F41" s="4"/>
      <c r="G41" s="4"/>
      <c r="H41" s="4" t="s">
        <v>0</v>
      </c>
      <c r="I41" s="4"/>
      <c r="J41" s="4"/>
      <c r="K41" s="37"/>
      <c r="L41" s="37"/>
      <c r="M41" s="4"/>
      <c r="N41" s="5"/>
      <c r="O41" s="16"/>
      <c r="P41" s="5"/>
      <c r="Q41" s="9" t="e">
        <f>O41/N41</f>
        <v>#DIV/0!</v>
      </c>
      <c r="R41" s="7">
        <v>4</v>
      </c>
      <c r="S41" s="16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x14ac:dyDescent="0.35">
      <c r="A42" s="6" t="s">
        <v>78</v>
      </c>
      <c r="B42" s="4"/>
      <c r="C42" s="41" t="s">
        <v>79</v>
      </c>
      <c r="D42" s="36" t="s">
        <v>24</v>
      </c>
      <c r="E42" s="4">
        <v>1256</v>
      </c>
      <c r="F42" s="4">
        <v>1</v>
      </c>
      <c r="G42" s="4">
        <v>1</v>
      </c>
      <c r="H42" s="64">
        <v>3</v>
      </c>
      <c r="I42" s="4">
        <v>1</v>
      </c>
      <c r="J42" s="4">
        <v>1</v>
      </c>
      <c r="K42" s="61" t="s">
        <v>94</v>
      </c>
      <c r="L42" s="61" t="s">
        <v>94</v>
      </c>
      <c r="M42" s="4">
        <v>-3</v>
      </c>
      <c r="N42" s="5">
        <v>6</v>
      </c>
      <c r="O42" s="16">
        <v>6</v>
      </c>
      <c r="P42" s="5">
        <f>MAX(F42:L42)</f>
        <v>3</v>
      </c>
      <c r="Q42" s="3">
        <f>7/6</f>
        <v>1.1666666666666667</v>
      </c>
      <c r="R42" s="7">
        <v>1</v>
      </c>
      <c r="S42" s="16">
        <v>1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x14ac:dyDescent="0.35">
      <c r="A43" s="6"/>
      <c r="B43" s="4"/>
      <c r="C43" s="41"/>
      <c r="D43" s="36"/>
      <c r="E43" s="4"/>
      <c r="F43" s="4"/>
      <c r="G43" s="4"/>
      <c r="H43" s="37"/>
      <c r="I43" s="4"/>
      <c r="J43" s="4"/>
      <c r="K43" s="37"/>
      <c r="L43" s="37"/>
      <c r="M43" s="4"/>
      <c r="N43" s="5"/>
      <c r="O43" s="16"/>
      <c r="P43" s="5"/>
      <c r="Q43" s="3"/>
      <c r="R43" s="7"/>
      <c r="S43" s="16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x14ac:dyDescent="0.35">
      <c r="A44" s="6"/>
      <c r="B44" s="4"/>
      <c r="C44" s="41"/>
      <c r="D44" s="36"/>
      <c r="E44" s="4"/>
      <c r="F44" s="4"/>
      <c r="G44" s="4"/>
      <c r="H44" s="37"/>
      <c r="I44" s="4"/>
      <c r="J44" s="4"/>
      <c r="K44" s="37"/>
      <c r="L44" s="37"/>
      <c r="M44" s="4"/>
      <c r="N44" s="5"/>
      <c r="O44" s="16"/>
      <c r="P44" s="5"/>
      <c r="Q44" s="3"/>
      <c r="R44" s="7"/>
      <c r="S44" s="16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" x14ac:dyDescent="0.35">
      <c r="A45" s="6"/>
      <c r="B45" s="4"/>
      <c r="C45" s="41"/>
      <c r="D45" s="36"/>
      <c r="E45" s="4"/>
      <c r="F45" s="4"/>
      <c r="G45" s="4"/>
      <c r="H45" s="37"/>
      <c r="I45" s="4"/>
      <c r="J45" s="4"/>
      <c r="K45" s="37"/>
      <c r="L45" s="37"/>
      <c r="M45" s="4"/>
      <c r="N45" s="5"/>
      <c r="O45" s="16"/>
      <c r="P45" s="5"/>
      <c r="Q45" s="3"/>
      <c r="R45" s="7"/>
      <c r="S45" s="16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31.8" thickBot="1" x14ac:dyDescent="0.65">
      <c r="A46" s="67" t="s">
        <v>100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" x14ac:dyDescent="0.35">
      <c r="A47" s="68" t="s">
        <v>89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19"/>
      <c r="R47" s="19"/>
      <c r="S47" s="18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6.2" thickBot="1" x14ac:dyDescent="0.35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7"/>
      <c r="R48" s="17"/>
      <c r="S48" s="46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" x14ac:dyDescent="0.35">
      <c r="A49" s="6" t="s">
        <v>9</v>
      </c>
      <c r="B49" s="4">
        <v>3</v>
      </c>
      <c r="C49" s="41" t="s">
        <v>8</v>
      </c>
      <c r="D49" s="35" t="s">
        <v>7</v>
      </c>
      <c r="E49" s="4">
        <v>505</v>
      </c>
      <c r="F49" s="4" t="s">
        <v>52</v>
      </c>
      <c r="G49" s="4" t="s">
        <v>52</v>
      </c>
      <c r="H49" s="4"/>
      <c r="I49" s="4">
        <v>1</v>
      </c>
      <c r="J49" s="4">
        <v>1</v>
      </c>
      <c r="K49" s="37">
        <v>1</v>
      </c>
      <c r="L49" s="4">
        <v>1</v>
      </c>
      <c r="M49" s="4"/>
      <c r="N49" s="5">
        <v>4</v>
      </c>
      <c r="O49" s="8">
        <f t="shared" ref="O49:O51" si="2">SUM(F49:M49)</f>
        <v>4</v>
      </c>
      <c r="P49" s="5">
        <f>MAX(F49:L49)</f>
        <v>1</v>
      </c>
      <c r="Q49" s="3">
        <f>9/5</f>
        <v>1.8</v>
      </c>
      <c r="R49" s="7">
        <v>2</v>
      </c>
      <c r="S49" s="16">
        <v>1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" x14ac:dyDescent="0.35">
      <c r="A50" s="6" t="s">
        <v>90</v>
      </c>
      <c r="B50" s="4"/>
      <c r="C50" s="41" t="s">
        <v>91</v>
      </c>
      <c r="D50" s="35" t="s">
        <v>6</v>
      </c>
      <c r="E50" s="4">
        <v>8</v>
      </c>
      <c r="F50" s="37"/>
      <c r="G50" s="4"/>
      <c r="H50" s="4">
        <v>2</v>
      </c>
      <c r="I50" s="4"/>
      <c r="J50" s="4"/>
      <c r="K50" s="4"/>
      <c r="L50" s="4"/>
      <c r="M50" s="4"/>
      <c r="N50" s="5">
        <v>1</v>
      </c>
      <c r="O50" s="8">
        <v>2</v>
      </c>
      <c r="P50" s="5">
        <f>MAX(F50:L50)</f>
        <v>2</v>
      </c>
      <c r="Q50" s="3">
        <f>15/6</f>
        <v>2.5</v>
      </c>
      <c r="R50" s="7">
        <v>3</v>
      </c>
      <c r="S50" s="16" t="s">
        <v>93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x14ac:dyDescent="0.35">
      <c r="A51" s="6" t="s">
        <v>5</v>
      </c>
      <c r="B51" s="4"/>
      <c r="C51" s="41" t="s">
        <v>4</v>
      </c>
      <c r="D51" s="35" t="s">
        <v>3</v>
      </c>
      <c r="E51" s="4">
        <v>13</v>
      </c>
      <c r="F51" s="4">
        <v>1</v>
      </c>
      <c r="G51" s="4">
        <v>1</v>
      </c>
      <c r="H51" s="4" t="s">
        <v>0</v>
      </c>
      <c r="I51" s="4">
        <v>2</v>
      </c>
      <c r="J51" s="4">
        <v>2</v>
      </c>
      <c r="K51" s="4" t="s">
        <v>52</v>
      </c>
      <c r="L51" s="4" t="s">
        <v>0</v>
      </c>
      <c r="M51" s="4"/>
      <c r="N51" s="5">
        <v>4</v>
      </c>
      <c r="O51" s="8">
        <f t="shared" si="2"/>
        <v>6</v>
      </c>
      <c r="P51" s="4"/>
      <c r="Q51" s="3"/>
      <c r="R51" s="2"/>
      <c r="S51" s="16">
        <v>1.5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x14ac:dyDescent="0.35">
      <c r="A52" s="6" t="s">
        <v>2</v>
      </c>
      <c r="B52" s="4"/>
      <c r="C52" s="41" t="s">
        <v>88</v>
      </c>
      <c r="D52" s="35" t="s">
        <v>1</v>
      </c>
      <c r="E52" s="4">
        <v>222</v>
      </c>
      <c r="F52" s="4" t="s">
        <v>0</v>
      </c>
      <c r="G52" s="4" t="s">
        <v>0</v>
      </c>
      <c r="H52" s="4">
        <v>1</v>
      </c>
      <c r="I52" s="61" t="s">
        <v>96</v>
      </c>
      <c r="J52" s="61" t="s">
        <v>96</v>
      </c>
      <c r="K52" s="4">
        <v>2</v>
      </c>
      <c r="L52" s="4">
        <v>2</v>
      </c>
      <c r="M52" s="4"/>
      <c r="N52" s="5">
        <v>5</v>
      </c>
      <c r="O52" s="8">
        <v>9</v>
      </c>
      <c r="P52" s="4"/>
      <c r="Q52" s="3"/>
      <c r="R52" s="2"/>
      <c r="S52" s="16">
        <v>1.8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D53" s="3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D54" s="3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D55" s="3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D56" s="3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D57" s="3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D58" s="3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D59" s="3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D60" s="3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D61" s="3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D62" s="3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D63" s="3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D64" s="3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4:29" x14ac:dyDescent="0.3">
      <c r="D65" s="3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4:29" x14ac:dyDescent="0.3">
      <c r="D66" s="3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4:29" x14ac:dyDescent="0.3">
      <c r="D67" s="3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4:29" x14ac:dyDescent="0.3">
      <c r="D68" s="3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4:29" x14ac:dyDescent="0.3">
      <c r="D69" s="3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4:29" x14ac:dyDescent="0.3">
      <c r="D70" s="3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4:29" x14ac:dyDescent="0.3">
      <c r="D71" s="3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4:29" x14ac:dyDescent="0.3">
      <c r="D72" s="3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4:29" x14ac:dyDescent="0.3">
      <c r="D73" s="3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4:29" x14ac:dyDescent="0.3">
      <c r="D74" s="3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4:29" x14ac:dyDescent="0.3">
      <c r="D75" s="3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4:29" x14ac:dyDescent="0.3">
      <c r="D76" s="3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4:29" x14ac:dyDescent="0.3">
      <c r="D77" s="3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4:29" x14ac:dyDescent="0.3"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4:29" x14ac:dyDescent="0.3"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4:29" x14ac:dyDescent="0.3"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0:29" x14ac:dyDescent="0.3"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0:29" x14ac:dyDescent="0.3"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0:29" x14ac:dyDescent="0.3"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0:29" x14ac:dyDescent="0.3"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0:29" x14ac:dyDescent="0.3"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0:29" x14ac:dyDescent="0.3"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0:29" x14ac:dyDescent="0.3"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0:29" x14ac:dyDescent="0.3"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0:29" x14ac:dyDescent="0.3"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0:29" x14ac:dyDescent="0.3"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0:29" x14ac:dyDescent="0.3"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0:29" x14ac:dyDescent="0.3"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0:29" x14ac:dyDescent="0.3"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0:29" x14ac:dyDescent="0.3"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0:29" x14ac:dyDescent="0.3"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0:29" x14ac:dyDescent="0.3"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0:29" x14ac:dyDescent="0.3"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0:29" x14ac:dyDescent="0.3"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0:29" x14ac:dyDescent="0.3"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0:29" x14ac:dyDescent="0.3"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0:29" x14ac:dyDescent="0.3"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0:29" x14ac:dyDescent="0.3"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0:29" x14ac:dyDescent="0.3"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0:29" x14ac:dyDescent="0.3"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0:29" x14ac:dyDescent="0.3"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0:29" x14ac:dyDescent="0.3"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0:29" x14ac:dyDescent="0.3"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0:29" x14ac:dyDescent="0.3"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0:29" x14ac:dyDescent="0.3"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0:29" x14ac:dyDescent="0.3"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0:29" x14ac:dyDescent="0.3"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0:29" x14ac:dyDescent="0.3"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0:29" x14ac:dyDescent="0.3"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0:29" x14ac:dyDescent="0.3"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0:29" x14ac:dyDescent="0.3"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0:29" x14ac:dyDescent="0.3"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0:29" x14ac:dyDescent="0.3"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0:29" x14ac:dyDescent="0.3"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0:29" x14ac:dyDescent="0.3"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0:29" x14ac:dyDescent="0.3"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0:29" x14ac:dyDescent="0.3"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0:29" x14ac:dyDescent="0.3"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0:29" x14ac:dyDescent="0.3"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0:29" x14ac:dyDescent="0.3"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0:29" x14ac:dyDescent="0.3"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0:29" x14ac:dyDescent="0.3"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0:29" x14ac:dyDescent="0.3"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0:29" x14ac:dyDescent="0.3"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0:29" x14ac:dyDescent="0.3"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0:29" x14ac:dyDescent="0.3"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0:29" x14ac:dyDescent="0.3"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0:29" x14ac:dyDescent="0.3"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0:29" x14ac:dyDescent="0.3"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0:29" x14ac:dyDescent="0.3"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0:29" x14ac:dyDescent="0.3"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0:29" x14ac:dyDescent="0.3"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0:29" x14ac:dyDescent="0.3"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0:29" x14ac:dyDescent="0.3"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0:29" x14ac:dyDescent="0.3"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0:29" x14ac:dyDescent="0.3"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0:29" x14ac:dyDescent="0.3"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0:29" x14ac:dyDescent="0.3"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0:29" x14ac:dyDescent="0.3"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0:29" x14ac:dyDescent="0.3"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0:29" x14ac:dyDescent="0.3"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0:29" x14ac:dyDescent="0.3"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0:29" x14ac:dyDescent="0.3"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0:29" x14ac:dyDescent="0.3"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0:29" x14ac:dyDescent="0.3"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0:29" x14ac:dyDescent="0.3"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0:29" x14ac:dyDescent="0.3"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0:29" x14ac:dyDescent="0.3"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0:29" x14ac:dyDescent="0.3"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0:29" x14ac:dyDescent="0.3"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0:29" x14ac:dyDescent="0.3"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0:29" x14ac:dyDescent="0.3"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0:29" x14ac:dyDescent="0.3"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0:29" x14ac:dyDescent="0.3"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0:29" x14ac:dyDescent="0.3"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0:29" x14ac:dyDescent="0.3"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0:29" x14ac:dyDescent="0.3"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0:29" x14ac:dyDescent="0.3"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0:29" x14ac:dyDescent="0.3"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0:29" x14ac:dyDescent="0.3"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0:29" x14ac:dyDescent="0.3"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0:29" x14ac:dyDescent="0.3"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0:29" x14ac:dyDescent="0.3"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0:29" x14ac:dyDescent="0.3"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0:29" x14ac:dyDescent="0.3"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0:29" x14ac:dyDescent="0.3"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0:29" x14ac:dyDescent="0.3"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0:29" x14ac:dyDescent="0.3"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0:29" x14ac:dyDescent="0.3"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0:29" x14ac:dyDescent="0.3"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0:29" x14ac:dyDescent="0.3"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0:29" x14ac:dyDescent="0.3"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0:29" x14ac:dyDescent="0.3"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0:29" x14ac:dyDescent="0.3"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0:29" x14ac:dyDescent="0.3"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0:29" x14ac:dyDescent="0.3"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0:29" x14ac:dyDescent="0.3"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0:29" x14ac:dyDescent="0.3"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0:29" x14ac:dyDescent="0.3"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0:29" x14ac:dyDescent="0.3"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0:29" x14ac:dyDescent="0.3"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0:29" x14ac:dyDescent="0.3"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0:29" x14ac:dyDescent="0.3"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0:29" x14ac:dyDescent="0.3"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0:29" x14ac:dyDescent="0.3"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0:29" x14ac:dyDescent="0.3"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0:29" x14ac:dyDescent="0.3"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0:29" x14ac:dyDescent="0.3"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0:29" x14ac:dyDescent="0.3"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0:29" x14ac:dyDescent="0.3"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0:29" x14ac:dyDescent="0.3"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0:29" x14ac:dyDescent="0.3"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0:29" x14ac:dyDescent="0.3">
      <c r="T197" s="1"/>
      <c r="U197" s="1"/>
      <c r="V197" s="1"/>
      <c r="W197" s="1"/>
      <c r="X197" s="1"/>
      <c r="Y197" s="1"/>
      <c r="Z197" s="1"/>
      <c r="AA197" s="1"/>
      <c r="AB197" s="1"/>
      <c r="AC197" s="1"/>
    </row>
  </sheetData>
  <mergeCells count="12">
    <mergeCell ref="A11:P11"/>
    <mergeCell ref="A12:P12"/>
    <mergeCell ref="A13:P13"/>
    <mergeCell ref="A21:P21"/>
    <mergeCell ref="A22:P22"/>
    <mergeCell ref="A46:P46"/>
    <mergeCell ref="A47:P47"/>
    <mergeCell ref="A48:P48"/>
    <mergeCell ref="A23:P23"/>
    <mergeCell ref="A35:P35"/>
    <mergeCell ref="A36:P36"/>
    <mergeCell ref="A37:P37"/>
  </mergeCells>
  <pageMargins left="0.25" right="0.25" top="0.25" bottom="0" header="0.3" footer="0.3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27" customWidth="1"/>
  </cols>
  <sheetData>
    <row r="3" spans="1:1" x14ac:dyDescent="0.3">
      <c r="A3" s="28" t="s">
        <v>67</v>
      </c>
    </row>
    <row r="4" spans="1:1" x14ac:dyDescent="0.3">
      <c r="A4" s="29" t="s">
        <v>68</v>
      </c>
    </row>
    <row r="5" spans="1:1" x14ac:dyDescent="0.3">
      <c r="A5" s="30">
        <v>2015</v>
      </c>
    </row>
    <row r="7" spans="1:1" x14ac:dyDescent="0.3">
      <c r="A7" s="28" t="s">
        <v>69</v>
      </c>
    </row>
    <row r="8" spans="1:1" x14ac:dyDescent="0.3">
      <c r="A8" s="29" t="s">
        <v>70</v>
      </c>
    </row>
    <row r="9" spans="1:1" x14ac:dyDescent="0.3">
      <c r="A9" s="30">
        <v>2015</v>
      </c>
    </row>
    <row r="11" spans="1:1" x14ac:dyDescent="0.3">
      <c r="A11" s="28" t="s">
        <v>71</v>
      </c>
    </row>
    <row r="12" spans="1:1" x14ac:dyDescent="0.3">
      <c r="A12" s="29" t="s">
        <v>72</v>
      </c>
    </row>
    <row r="13" spans="1:1" x14ac:dyDescent="0.3">
      <c r="A13" s="30">
        <v>2015</v>
      </c>
    </row>
    <row r="15" spans="1:1" x14ac:dyDescent="0.3">
      <c r="A15" s="28" t="s">
        <v>73</v>
      </c>
    </row>
    <row r="16" spans="1:1" x14ac:dyDescent="0.3">
      <c r="A16" s="29" t="s">
        <v>74</v>
      </c>
    </row>
    <row r="17" spans="1:1" x14ac:dyDescent="0.3">
      <c r="A17" s="30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Spring</vt:lpstr>
      <vt:lpstr>Sheet1</vt:lpstr>
      <vt:lpstr>Sheet1!Print_Area</vt:lpstr>
      <vt:lpstr>Spring!Print_Area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2017-05-17T03:28:10Z</cp:lastPrinted>
  <dcterms:created xsi:type="dcterms:W3CDTF">2015-10-25T15:06:40Z</dcterms:created>
  <dcterms:modified xsi:type="dcterms:W3CDTF">2017-09-01T19:52:32Z</dcterms:modified>
</cp:coreProperties>
</file>